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ReadySetCrypto\Options Masterclass\"/>
    </mc:Choice>
  </mc:AlternateContent>
  <xr:revisionPtr revIDLastSave="0" documentId="8_{137E988F-0274-4BA5-885A-68AA814632A2}" xr6:coauthVersionLast="45" xr6:coauthVersionMax="45" xr10:uidLastSave="{00000000-0000-0000-0000-000000000000}"/>
  <bookViews>
    <workbookView xWindow="57600" yWindow="180" windowWidth="28800" windowHeight="16200" xr2:uid="{00000000-000D-0000-FFFF-FFFF00000000}"/>
  </bookViews>
  <sheets>
    <sheet name="BTC 2020 Calendar" sheetId="10" r:id="rId1"/>
    <sheet name="Sheet1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0" l="1"/>
  <c r="E21" i="10"/>
  <c r="M21" i="10"/>
  <c r="L21" i="10"/>
  <c r="D14" i="10"/>
  <c r="A14" i="10"/>
  <c r="N7" i="10"/>
  <c r="M7" i="10"/>
  <c r="H7" i="10"/>
  <c r="E14" i="10" s="1"/>
  <c r="I21" i="10" l="1"/>
  <c r="P21" i="10"/>
  <c r="N21" i="10"/>
  <c r="O21" i="10" s="1"/>
  <c r="G14" i="10"/>
  <c r="F14" i="10"/>
  <c r="K14" i="10"/>
  <c r="J14" i="10"/>
  <c r="O7" i="10"/>
  <c r="P7" i="10" s="1"/>
  <c r="I7" i="10"/>
  <c r="J7" i="10" s="1"/>
</calcChain>
</file>

<file path=xl/sharedStrings.xml><?xml version="1.0" encoding="utf-8"?>
<sst xmlns="http://schemas.openxmlformats.org/spreadsheetml/2006/main" count="48" uniqueCount="43">
  <si>
    <t>Calendar Spread Worksheet</t>
  </si>
  <si>
    <t>Initial Position</t>
  </si>
  <si>
    <t>Instrument</t>
  </si>
  <si>
    <t>Position</t>
  </si>
  <si>
    <t>Front Month vol</t>
  </si>
  <si>
    <t>Back Month vol</t>
  </si>
  <si>
    <t>Initial Debit</t>
  </si>
  <si>
    <t>#Contracts</t>
  </si>
  <si>
    <t>Commission Rate</t>
  </si>
  <si>
    <t>Total Debit</t>
  </si>
  <si>
    <t>15% Stop Risk</t>
  </si>
  <si>
    <t>15% Stop Credit</t>
  </si>
  <si>
    <t>Lower B/E</t>
  </si>
  <si>
    <t>Upper B/E</t>
  </si>
  <si>
    <t>Lower Adjust Point</t>
  </si>
  <si>
    <t>Upper Adjust Point</t>
  </si>
  <si>
    <t>10% Profit Target</t>
  </si>
  <si>
    <t>10% Exit Credit</t>
  </si>
  <si>
    <t>Adjustment #1 to Double Calendar</t>
  </si>
  <si>
    <t>Position 1</t>
  </si>
  <si>
    <t>Position 2</t>
  </si>
  <si>
    <t>Position 2 Debit</t>
  </si>
  <si>
    <t>Total Position Debit</t>
  </si>
  <si>
    <t>Total Net Debit</t>
  </si>
  <si>
    <t>12% Stop Risk</t>
  </si>
  <si>
    <t>12% Stop Credit</t>
  </si>
  <si>
    <t>8% Profit Target</t>
  </si>
  <si>
    <t>8% Exit Credit</t>
  </si>
  <si>
    <t>Adjustment #2 back to Single Calendar</t>
  </si>
  <si>
    <t>Removed Position</t>
  </si>
  <si>
    <t>Remaining Position</t>
  </si>
  <si>
    <t>Closed Position Orig. Debit</t>
  </si>
  <si>
    <t>Position Closing Credit</t>
  </si>
  <si>
    <t>Closed Position Net Loss</t>
  </si>
  <si>
    <t>Remaining Orig. Debit</t>
  </si>
  <si>
    <t>Doubling Debit 2</t>
  </si>
  <si>
    <t>Total New Position 2 Debit</t>
  </si>
  <si>
    <t>Total Cycle Carry Debit</t>
  </si>
  <si>
    <t>Lower Eject Point</t>
  </si>
  <si>
    <t>Upper Eject Point</t>
  </si>
  <si>
    <t>8% Profit Credit Exit</t>
  </si>
  <si>
    <t>Break-Even Credit Exit</t>
  </si>
  <si>
    <t>BTC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</si>
</sst>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color rgb="FF000000"/>
      <name val="Arial"/>
    </font>
    <font>
      <b/>
      <sz val="10"/>
      <color rgb="FFFFFFFF"/>
      <name val="Arial"/>
    </font>
    <font>
      <b/>
      <sz val="10"/>
      <color rgb="FFFFF2CC"/>
      <name val="Arial"/>
    </font>
    <font>
      <b/>
      <sz val="10"/>
      <color rgb="FFF3F3F3"/>
      <name val="Arial"/>
    </font>
    <font>
      <b/>
      <sz val="12"/>
      <color rgb="FF000000"/>
      <name val="Verdana"/>
    </font>
    <font>
      <b/>
      <sz val="18"/>
      <color rgb="FF000000"/>
      <name val="Verdana"/>
    </font>
    <font>
      <sz val="10"/>
      <color rgb="FF000000"/>
      <name val="Arial"/>
    </font>
    <font>
      <b/>
      <sz val="10"/>
      <color rgb="FFFFF2CC"/>
      <name val="Arial"/>
      <family val="2"/>
    </font>
    <font>
      <b/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C113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6" borderId="1" xfId="0" applyNumberFormat="1" applyFill="1" applyBorder="1" applyAlignment="1">
      <alignment horizontal="center" vertical="center" wrapText="1"/>
    </xf>
    <xf numFmtId="164" fontId="0" fillId="6" borderId="1" xfId="1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0" fillId="8" borderId="1" xfId="0" applyNumberForma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zoomScaleNormal="100" workbookViewId="0">
      <selection activeCell="B14" sqref="B14"/>
    </sheetView>
  </sheetViews>
  <sheetFormatPr defaultColWidth="17.140625" defaultRowHeight="12.75" customHeight="1" x14ac:dyDescent="0.2"/>
  <cols>
    <col min="1" max="1" width="14.85546875" customWidth="1"/>
    <col min="3" max="3" width="11" customWidth="1"/>
    <col min="4" max="4" width="10" customWidth="1"/>
    <col min="5" max="5" width="11.5703125" customWidth="1"/>
    <col min="6" max="6" width="12.85546875" customWidth="1"/>
    <col min="7" max="7" width="12.7109375" customWidth="1"/>
    <col min="8" max="8" width="12.42578125" customWidth="1"/>
    <col min="9" max="9" width="11" customWidth="1"/>
    <col min="10" max="10" width="10.7109375" customWidth="1"/>
    <col min="11" max="11" width="11.42578125" customWidth="1"/>
    <col min="12" max="12" width="10.7109375" customWidth="1"/>
    <col min="13" max="13" width="12.42578125" customWidth="1"/>
    <col min="14" max="14" width="13" customWidth="1"/>
    <col min="15" max="15" width="12.7109375" customWidth="1"/>
    <col min="16" max="16" width="12.140625" customWidth="1"/>
    <col min="17" max="17" width="11.5703125" customWidth="1"/>
    <col min="18" max="18" width="13.140625" customWidth="1"/>
  </cols>
  <sheetData>
    <row r="1" spans="1:19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r="2" spans="1:19" ht="57" customHeight="1" x14ac:dyDescent="0.2">
      <c r="A2" s="1"/>
      <c r="B2" s="1"/>
      <c r="C2" s="25" t="s">
        <v>0</v>
      </c>
      <c r="D2" s="25"/>
      <c r="E2" s="25"/>
      <c r="F2" s="25"/>
      <c r="G2" s="1"/>
      <c r="H2" s="27"/>
      <c r="I2" s="27"/>
      <c r="J2" s="27"/>
      <c r="K2" s="27"/>
      <c r="L2" s="27"/>
      <c r="M2" s="27"/>
      <c r="N2" s="1"/>
      <c r="O2" s="1"/>
      <c r="R2" s="3"/>
      <c r="S2" s="3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R3" s="3"/>
      <c r="S3" s="3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R4" s="3"/>
      <c r="S4" s="3"/>
    </row>
    <row r="5" spans="1:19" ht="12.75" customHeight="1" x14ac:dyDescent="0.2">
      <c r="A5" s="1"/>
      <c r="B5" s="1"/>
      <c r="C5" s="26" t="s">
        <v>1</v>
      </c>
      <c r="D5" s="26"/>
      <c r="E5" s="26"/>
      <c r="F5" s="27"/>
      <c r="G5" s="27"/>
      <c r="H5" s="27"/>
      <c r="I5" s="1"/>
      <c r="J5" s="1"/>
      <c r="K5" s="1"/>
      <c r="L5" s="1"/>
      <c r="M5" s="1"/>
      <c r="N5" s="1"/>
      <c r="O5" s="1"/>
      <c r="R5" s="3"/>
      <c r="S5" s="3"/>
    </row>
    <row r="6" spans="1:19" ht="38.25" customHeight="1" x14ac:dyDescent="0.2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2" t="s">
        <v>17</v>
      </c>
      <c r="R6" s="3"/>
      <c r="S6" s="3"/>
    </row>
    <row r="7" spans="1:19" ht="30.75" customHeight="1" x14ac:dyDescent="0.2">
      <c r="A7" s="4" t="s">
        <v>42</v>
      </c>
      <c r="B7" s="4"/>
      <c r="C7" s="4">
        <v>14.96</v>
      </c>
      <c r="D7" s="4">
        <v>15.8</v>
      </c>
      <c r="E7" s="7">
        <v>3.23</v>
      </c>
      <c r="F7" s="4">
        <v>1</v>
      </c>
      <c r="G7" s="7">
        <v>1</v>
      </c>
      <c r="H7" s="8">
        <f>((E7*100)*F7)+((F7*2)*G7)</f>
        <v>325</v>
      </c>
      <c r="I7" s="8">
        <f>H7*0.15</f>
        <v>48.75</v>
      </c>
      <c r="J7" s="8">
        <f>((H7-I7)+(2*F7))/(F7*100)</f>
        <v>2.7825000000000002</v>
      </c>
      <c r="K7" s="4">
        <v>317.76</v>
      </c>
      <c r="L7" s="4">
        <v>330.45</v>
      </c>
      <c r="M7" s="18">
        <f>((L7-K7)*0.15)+K7</f>
        <v>319.6635</v>
      </c>
      <c r="N7" s="18">
        <f>L7-((L7-K7)*0.15)</f>
        <v>328.54649999999998</v>
      </c>
      <c r="O7" s="8">
        <f>H7*0.1</f>
        <v>32.5</v>
      </c>
      <c r="P7" s="8">
        <f>((H7+O7)+((F7*2)*G7))/(F7*100)</f>
        <v>3.5950000000000002</v>
      </c>
      <c r="Q7" s="3"/>
      <c r="R7" s="3"/>
      <c r="S7" s="3"/>
    </row>
    <row r="8" spans="1:19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</row>
    <row r="9" spans="1:19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</row>
    <row r="10" spans="1:19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</row>
    <row r="11" spans="1:19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</row>
    <row r="12" spans="1:19" ht="12.75" customHeight="1" x14ac:dyDescent="0.2">
      <c r="A12" s="2"/>
      <c r="B12" s="2"/>
      <c r="C12" s="28" t="s">
        <v>18</v>
      </c>
      <c r="D12" s="28"/>
      <c r="E12" s="28"/>
      <c r="F12" s="28"/>
      <c r="G12" s="28"/>
      <c r="H12" s="28"/>
      <c r="I12" s="2"/>
      <c r="J12" s="2"/>
      <c r="K12" s="2"/>
      <c r="L12" s="2"/>
      <c r="M12" s="2"/>
      <c r="N12" s="2"/>
      <c r="O12" s="2"/>
      <c r="P12" s="3"/>
      <c r="Q12" s="3"/>
      <c r="R12" s="3"/>
      <c r="S12" s="3"/>
    </row>
    <row r="13" spans="1:19" ht="51" customHeight="1" x14ac:dyDescent="0.2">
      <c r="A13" s="19" t="s">
        <v>19</v>
      </c>
      <c r="B13" s="20" t="s">
        <v>20</v>
      </c>
      <c r="C13" s="20" t="s">
        <v>21</v>
      </c>
      <c r="D13" s="21" t="s">
        <v>22</v>
      </c>
      <c r="E13" s="20" t="s">
        <v>23</v>
      </c>
      <c r="F13" s="20" t="s">
        <v>24</v>
      </c>
      <c r="G13" s="20" t="s">
        <v>25</v>
      </c>
      <c r="H13" s="20" t="s">
        <v>14</v>
      </c>
      <c r="I13" s="20" t="s">
        <v>15</v>
      </c>
      <c r="J13" s="20" t="s">
        <v>26</v>
      </c>
      <c r="K13" s="22" t="s">
        <v>27</v>
      </c>
      <c r="L13" s="5"/>
      <c r="M13" s="2"/>
      <c r="N13" s="2"/>
      <c r="O13" s="2"/>
      <c r="P13" s="3"/>
      <c r="Q13" s="3"/>
      <c r="R13" s="3"/>
      <c r="S13" s="3"/>
    </row>
    <row r="14" spans="1:19" ht="40.5" customHeight="1" x14ac:dyDescent="0.2">
      <c r="A14" s="6">
        <f>B7</f>
        <v>0</v>
      </c>
      <c r="B14" s="4"/>
      <c r="C14" s="7">
        <v>2.71</v>
      </c>
      <c r="D14" s="8">
        <f>E7+C14</f>
        <v>5.9399999999999995</v>
      </c>
      <c r="E14" s="8">
        <f>H7+((C14*100*F7))+(F7*2*G7)</f>
        <v>598</v>
      </c>
      <c r="F14" s="8">
        <f>E14*0.12</f>
        <v>71.759999999999991</v>
      </c>
      <c r="G14" s="8">
        <f>((E14*0.88)+(F7*4))/(F7*100)</f>
        <v>5.3024000000000004</v>
      </c>
      <c r="H14" s="4">
        <v>324</v>
      </c>
      <c r="I14" s="4">
        <v>334</v>
      </c>
      <c r="J14" s="9">
        <f>E14*0.08</f>
        <v>47.84</v>
      </c>
      <c r="K14" s="8">
        <f>((E14*1.08)+((F7*4)*G7))/(100*F7)</f>
        <v>6.4984000000000002</v>
      </c>
      <c r="L14" s="2"/>
      <c r="M14" s="2"/>
      <c r="N14" s="2"/>
      <c r="O14" s="2"/>
      <c r="P14" s="3"/>
      <c r="Q14" s="3"/>
      <c r="R14" s="3"/>
      <c r="S14" s="3"/>
    </row>
    <row r="15" spans="1:19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3"/>
    </row>
    <row r="16" spans="1:19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3"/>
      <c r="R16" s="3"/>
      <c r="S16" s="3"/>
    </row>
    <row r="17" spans="1:19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3"/>
      <c r="R17" s="3"/>
      <c r="S17" s="3"/>
    </row>
    <row r="18" spans="1:19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"/>
      <c r="R18" s="3"/>
      <c r="S18" s="3"/>
    </row>
    <row r="19" spans="1:19" ht="12.75" customHeight="1" x14ac:dyDescent="0.2">
      <c r="A19" s="2"/>
      <c r="B19" s="2"/>
      <c r="C19" s="28" t="s">
        <v>28</v>
      </c>
      <c r="D19" s="28"/>
      <c r="E19" s="28"/>
      <c r="F19" s="28"/>
      <c r="G19" s="28"/>
      <c r="H19" s="28"/>
      <c r="I19" s="2"/>
      <c r="J19" s="2"/>
      <c r="K19" s="2"/>
      <c r="L19" s="2"/>
      <c r="M19" s="2"/>
      <c r="N19" s="2"/>
      <c r="O19" s="2"/>
      <c r="P19" s="3"/>
      <c r="Q19" s="3"/>
      <c r="R19" s="3"/>
      <c r="S19" s="3"/>
    </row>
    <row r="20" spans="1:19" ht="42.75" customHeight="1" x14ac:dyDescent="0.2">
      <c r="A20" s="13" t="s">
        <v>29</v>
      </c>
      <c r="B20" s="14" t="s">
        <v>30</v>
      </c>
      <c r="C20" s="14" t="s">
        <v>31</v>
      </c>
      <c r="D20" s="14" t="s">
        <v>32</v>
      </c>
      <c r="E20" s="14" t="s">
        <v>33</v>
      </c>
      <c r="F20" s="16" t="s">
        <v>34</v>
      </c>
      <c r="G20" s="16" t="s">
        <v>35</v>
      </c>
      <c r="H20" s="14" t="s">
        <v>36</v>
      </c>
      <c r="I20" s="14" t="s">
        <v>37</v>
      </c>
      <c r="J20" s="14" t="s">
        <v>12</v>
      </c>
      <c r="K20" s="14" t="s">
        <v>13</v>
      </c>
      <c r="L20" s="14" t="s">
        <v>38</v>
      </c>
      <c r="M20" s="14" t="s">
        <v>39</v>
      </c>
      <c r="N20" s="14" t="s">
        <v>26</v>
      </c>
      <c r="O20" s="16" t="s">
        <v>40</v>
      </c>
      <c r="P20" s="23" t="s">
        <v>41</v>
      </c>
      <c r="Q20" s="24"/>
      <c r="R20" s="3"/>
    </row>
    <row r="21" spans="1:19" ht="44.25" customHeight="1" x14ac:dyDescent="0.2">
      <c r="A21" s="4"/>
      <c r="B21" s="4"/>
      <c r="C21" s="7"/>
      <c r="D21" s="7"/>
      <c r="E21" s="8">
        <f>((C21-D21)*F7*100)+(4*F7*G7)</f>
        <v>4</v>
      </c>
      <c r="F21" s="15"/>
      <c r="G21" s="7"/>
      <c r="H21" s="8">
        <f>(F21*F7*100)+(G21*F7*100)+(F7*4*G7)</f>
        <v>4</v>
      </c>
      <c r="I21" s="8">
        <f>H21+E21</f>
        <v>8</v>
      </c>
      <c r="J21" s="4"/>
      <c r="K21" s="4"/>
      <c r="L21" s="18">
        <f>((K21-J21)*0.15)+J21</f>
        <v>0</v>
      </c>
      <c r="M21" s="18">
        <f>K21-((K21-J21)*0.15)</f>
        <v>0</v>
      </c>
      <c r="N21" s="8">
        <f>(I21*0.08)</f>
        <v>0.64</v>
      </c>
      <c r="O21" s="8">
        <f>((I21+N21)+(F7*4*G7))/((F7*2)*100)</f>
        <v>6.3200000000000006E-2</v>
      </c>
      <c r="P21" s="8">
        <f>(I21+(F7*4*G7))/(F7*2*100)</f>
        <v>0.06</v>
      </c>
      <c r="Q21" s="17"/>
      <c r="R21" s="3"/>
    </row>
    <row r="22" spans="1:19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"/>
      <c r="R22" s="3"/>
      <c r="S22" s="3"/>
    </row>
    <row r="23" spans="1:19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3"/>
      <c r="R23" s="3"/>
      <c r="S23" s="3"/>
    </row>
    <row r="24" spans="1:19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3"/>
      <c r="R24" s="3"/>
      <c r="S24" s="3"/>
    </row>
    <row r="25" spans="1:19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</row>
    <row r="26" spans="1:19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</row>
    <row r="27" spans="1:19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3"/>
    </row>
    <row r="28" spans="1:19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  <c r="R28" s="3"/>
      <c r="S28" s="3"/>
    </row>
    <row r="29" spans="1:19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3"/>
      <c r="R29" s="3"/>
      <c r="S29" s="3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sheetProtection algorithmName="SHA-512" hashValue="mRxAMA4vtXNPVa+ObwHuoKeh74gkVeEST1gliiPlGozq9+PnV5VbGdn/8O3+W0CvXEH/trOq4R3GtOWRhQ4crw==" saltValue="x1bFFt/d3dATz3tvaaUIBw==" spinCount="100000" sheet="1" objects="1" scenarios="1" selectLockedCells="1"/>
  <mergeCells count="5">
    <mergeCell ref="C2:F2"/>
    <mergeCell ref="C5:H5"/>
    <mergeCell ref="C12:H12"/>
    <mergeCell ref="C19:H19"/>
    <mergeCell ref="H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BTC 2020 Calendar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Severson</dc:creator>
  <cp:keywords/>
  <dc:description/>
  <cp:lastModifiedBy>Doc</cp:lastModifiedBy>
  <cp:revision/>
  <dcterms:created xsi:type="dcterms:W3CDTF">2014-03-19T14:48:59Z</dcterms:created>
  <dcterms:modified xsi:type="dcterms:W3CDTF">2020-05-01T12:57:28Z</dcterms:modified>
  <cp:category/>
  <cp:contentStatus/>
</cp:coreProperties>
</file>